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670" yWindow="105" windowWidth="14805" windowHeight="8010" activeTab="4"/>
  </bookViews>
  <sheets>
    <sheet name="schematic" sheetId="5" r:id="rId1"/>
    <sheet name="headroom-noise floor" sheetId="6" r:id="rId2"/>
    <sheet name="Speaker Specs" sheetId="7" r:id="rId3"/>
    <sheet name="Switches-Selectors" sheetId="2" r:id="rId4"/>
    <sheet name="LEDs" sheetId="8" r:id="rId5"/>
  </sheets>
  <calcPr calcId="152511"/>
</workbook>
</file>

<file path=xl/calcChain.xml><?xml version="1.0" encoding="utf-8"?>
<calcChain xmlns="http://schemas.openxmlformats.org/spreadsheetml/2006/main">
  <c r="D22" i="6" l="1"/>
  <c r="D21" i="6"/>
  <c r="C22" i="6"/>
  <c r="C23" i="6" s="1"/>
  <c r="C21" i="6"/>
  <c r="B22" i="6"/>
  <c r="B21" i="6"/>
  <c r="F22" i="6"/>
  <c r="F23" i="6"/>
  <c r="E22" i="6"/>
  <c r="F21" i="6"/>
  <c r="E21" i="6"/>
  <c r="D12" i="6"/>
  <c r="D5" i="6"/>
  <c r="D11" i="6" s="1"/>
  <c r="C5" i="6"/>
  <c r="C11" i="6" s="1"/>
  <c r="D23" i="6"/>
  <c r="E23" i="6"/>
  <c r="E24" i="6" s="1"/>
  <c r="B5" i="6"/>
  <c r="B9" i="6" s="1"/>
  <c r="F24" i="6" l="1"/>
  <c r="D9" i="6"/>
  <c r="D10" i="6" s="1"/>
  <c r="D14" i="6" s="1"/>
  <c r="F31" i="6" s="1"/>
  <c r="F32" i="6" s="1"/>
  <c r="F33" i="6" s="1"/>
  <c r="C9" i="6"/>
  <c r="C10" i="6" s="1"/>
  <c r="C13" i="6" s="1"/>
  <c r="E27" i="6" s="1"/>
  <c r="D17" i="6"/>
  <c r="D24" i="6"/>
  <c r="C24" i="6"/>
  <c r="C12" i="6"/>
  <c r="B12" i="6"/>
  <c r="B23" i="6"/>
  <c r="B24" i="6" s="1"/>
  <c r="D13" i="6" l="1"/>
  <c r="F27" i="6" s="1"/>
  <c r="F28" i="6" s="1"/>
  <c r="F29" i="6"/>
  <c r="F35" i="6" s="1"/>
  <c r="E29" i="6"/>
  <c r="C17" i="6"/>
  <c r="C14" i="6"/>
  <c r="B10" i="6"/>
  <c r="B17" i="6" s="1"/>
  <c r="B11" i="6"/>
  <c r="E31" i="6" l="1"/>
  <c r="E32" i="6" s="1"/>
  <c r="E33" i="6" s="1"/>
  <c r="E35" i="6" s="1"/>
  <c r="B14" i="6"/>
  <c r="B31" i="6" s="1"/>
  <c r="B32" i="6" s="1"/>
  <c r="B33" i="6" s="1"/>
  <c r="D31" i="6"/>
  <c r="D32" i="6" s="1"/>
  <c r="D33" i="6" s="1"/>
  <c r="E28" i="6"/>
  <c r="B13" i="6"/>
  <c r="C31" i="6" l="1"/>
  <c r="C32" i="6" s="1"/>
  <c r="C33" i="6" s="1"/>
  <c r="B27" i="6"/>
  <c r="C27" i="6"/>
  <c r="D27" i="6"/>
  <c r="B29" i="6" l="1"/>
  <c r="B35" i="6" s="1"/>
  <c r="B28" i="6"/>
  <c r="D28" i="6"/>
  <c r="D29" i="6"/>
  <c r="D35" i="6" s="1"/>
  <c r="C29" i="6"/>
  <c r="C35" i="6" s="1"/>
  <c r="C28" i="6"/>
</calcChain>
</file>

<file path=xl/sharedStrings.xml><?xml version="1.0" encoding="utf-8"?>
<sst xmlns="http://schemas.openxmlformats.org/spreadsheetml/2006/main" count="201" uniqueCount="159">
  <si>
    <t>Name</t>
  </si>
  <si>
    <t>Selector</t>
  </si>
  <si>
    <t>AN1</t>
  </si>
  <si>
    <t>AN2</t>
  </si>
  <si>
    <t>AN3</t>
  </si>
  <si>
    <t>AN4</t>
  </si>
  <si>
    <t>DI1</t>
  </si>
  <si>
    <t>USB Type B</t>
  </si>
  <si>
    <t>Remote</t>
  </si>
  <si>
    <t>Switches</t>
  </si>
  <si>
    <t>RCA#1</t>
  </si>
  <si>
    <t>RCA#2</t>
  </si>
  <si>
    <t>RCA#3</t>
  </si>
  <si>
    <t>RCA#4</t>
  </si>
  <si>
    <t>AN0</t>
  </si>
  <si>
    <t>RCA#0</t>
  </si>
  <si>
    <t>LEDs</t>
  </si>
  <si>
    <t>USBi</t>
  </si>
  <si>
    <t>Screen</t>
  </si>
  <si>
    <t>L5 Speakon</t>
  </si>
  <si>
    <t>R5 Speakon</t>
  </si>
  <si>
    <t>L1 B-Plug</t>
  </si>
  <si>
    <t>L2 B-Plug</t>
  </si>
  <si>
    <t>L3 B-Plug</t>
  </si>
  <si>
    <t>L4 B-Plug</t>
  </si>
  <si>
    <t>R1 B-Plug</t>
  </si>
  <si>
    <t>R2 B-Plug</t>
  </si>
  <si>
    <t>R3 B-Plug</t>
  </si>
  <si>
    <t>R4 B-Plug</t>
  </si>
  <si>
    <t>AN-R2</t>
  </si>
  <si>
    <t>AN-L1</t>
  </si>
  <si>
    <t>AN-L2</t>
  </si>
  <si>
    <t>AN-L3</t>
  </si>
  <si>
    <t>AN-L4</t>
  </si>
  <si>
    <t>AN-R1</t>
  </si>
  <si>
    <t>AN-R3</t>
  </si>
  <si>
    <t>AN-R4</t>
  </si>
  <si>
    <t>Knob</t>
  </si>
  <si>
    <t>V</t>
  </si>
  <si>
    <t>dB</t>
  </si>
  <si>
    <t>Ohms</t>
  </si>
  <si>
    <t>Sensitivity</t>
  </si>
  <si>
    <t>dB SPL</t>
  </si>
  <si>
    <t>Sensitivity/Volt</t>
  </si>
  <si>
    <t>ohms</t>
  </si>
  <si>
    <t>dB SPL/V</t>
  </si>
  <si>
    <t>m</t>
  </si>
  <si>
    <t>NOISE</t>
  </si>
  <si>
    <t>AMP S/N</t>
  </si>
  <si>
    <t>DSP S/N</t>
  </si>
  <si>
    <t>Van out DSP</t>
  </si>
  <si>
    <t>Vrms</t>
  </si>
  <si>
    <t>ratio amp</t>
  </si>
  <si>
    <t>ratio dsp</t>
  </si>
  <si>
    <t>Noise floor amp</t>
  </si>
  <si>
    <t>noise floor dsp</t>
  </si>
  <si>
    <t>SPL noise from amp</t>
  </si>
  <si>
    <t>impedance</t>
  </si>
  <si>
    <t>Volt for 1W</t>
  </si>
  <si>
    <t>Amp Power</t>
  </si>
  <si>
    <t>Amp Voltage</t>
  </si>
  <si>
    <t>Amp Gain</t>
  </si>
  <si>
    <t>Input gain</t>
  </si>
  <si>
    <t>DSP to Amp headroom</t>
  </si>
  <si>
    <t>Tweeter L</t>
  </si>
  <si>
    <t>Tweeter R</t>
  </si>
  <si>
    <t>Mid L</t>
  </si>
  <si>
    <t>Mid R</t>
  </si>
  <si>
    <t>Woofer L</t>
  </si>
  <si>
    <t>Woofer R</t>
  </si>
  <si>
    <t>Sub L</t>
  </si>
  <si>
    <t>Sub R</t>
  </si>
  <si>
    <t>S/PDIF In</t>
  </si>
  <si>
    <t>PC</t>
  </si>
  <si>
    <t>CD</t>
  </si>
  <si>
    <t>TV</t>
  </si>
  <si>
    <t>Aux1</t>
  </si>
  <si>
    <t>Aux2</t>
  </si>
  <si>
    <t>Vinyl</t>
  </si>
  <si>
    <t>HEADROOM</t>
  </si>
  <si>
    <t>SPEAKERS</t>
  </si>
  <si>
    <t>AMPLIFIER / DSP</t>
  </si>
  <si>
    <t>Amp Power impedance</t>
  </si>
  <si>
    <t>N/A</t>
  </si>
  <si>
    <t>dB SPL @</t>
  </si>
  <si>
    <t>Medium</t>
  </si>
  <si>
    <t>Tweeter</t>
  </si>
  <si>
    <t>Sure AA-AB33182</t>
  </si>
  <si>
    <t>Wrms</t>
  </si>
  <si>
    <t>SUBWOOFER</t>
  </si>
  <si>
    <t>WOOFER</t>
  </si>
  <si>
    <t>TWEETER</t>
  </si>
  <si>
    <t>MIDRANGE</t>
  </si>
  <si>
    <t>Ref</t>
  </si>
  <si>
    <t>BEYMA</t>
  </si>
  <si>
    <t>VISATON</t>
  </si>
  <si>
    <t>MONACOR</t>
  </si>
  <si>
    <t>12BR70</t>
  </si>
  <si>
    <t>W250</t>
  </si>
  <si>
    <t>SC10N</t>
  </si>
  <si>
    <t>SPH-6M</t>
  </si>
  <si>
    <t>Rdc</t>
  </si>
  <si>
    <t>Rated Impedance</t>
  </si>
  <si>
    <t>Manufacturer</t>
  </si>
  <si>
    <t>Omhs</t>
  </si>
  <si>
    <t>Woofer</t>
  </si>
  <si>
    <t>Alesis RA300 Bal</t>
  </si>
  <si>
    <t>Alesis RA300 RCA</t>
  </si>
  <si>
    <t>Sub Bal</t>
  </si>
  <si>
    <t>Sub RCA</t>
  </si>
  <si>
    <t>Power Handling</t>
  </si>
  <si>
    <t>BL</t>
  </si>
  <si>
    <t>Mms</t>
  </si>
  <si>
    <t>g</t>
  </si>
  <si>
    <t>Fs</t>
  </si>
  <si>
    <t>Qts</t>
  </si>
  <si>
    <t>Vas</t>
  </si>
  <si>
    <t>Hz</t>
  </si>
  <si>
    <t>L</t>
  </si>
  <si>
    <t>Cms</t>
  </si>
  <si>
    <t>mm/N</t>
  </si>
  <si>
    <t>Sd</t>
  </si>
  <si>
    <t>cm²</t>
  </si>
  <si>
    <t>Xmax</t>
  </si>
  <si>
    <t>Voice Coil Diam</t>
  </si>
  <si>
    <t>mm</t>
  </si>
  <si>
    <t>Tm</t>
  </si>
  <si>
    <t>/</t>
  </si>
  <si>
    <t>Full Range L</t>
  </si>
  <si>
    <t>Full Range R</t>
  </si>
  <si>
    <t>Setting</t>
  </si>
  <si>
    <t>Hifi Stereo</t>
  </si>
  <si>
    <t>Total Noise</t>
  </si>
  <si>
    <t>Noise floor AMPLIFIER</t>
  </si>
  <si>
    <t>Noise floor DSP</t>
  </si>
  <si>
    <t>Surround</t>
  </si>
  <si>
    <t>DIGI out</t>
  </si>
  <si>
    <t>S/PDIF out</t>
  </si>
  <si>
    <t>Position</t>
  </si>
  <si>
    <t>Description</t>
  </si>
  <si>
    <t>HiFi</t>
  </si>
  <si>
    <t>Stereo Surround</t>
  </si>
  <si>
    <t>Cinema 5.1</t>
  </si>
  <si>
    <t>CD player</t>
  </si>
  <si>
    <t>Sound Card / PC</t>
  </si>
  <si>
    <t>Vinyl Turntable</t>
  </si>
  <si>
    <t>LEDs Strips 1</t>
  </si>
  <si>
    <t>LEDs strips 2</t>
  </si>
  <si>
    <t>Profile Selector</t>
  </si>
  <si>
    <t>Analog Selector</t>
  </si>
  <si>
    <t>Aux0</t>
  </si>
  <si>
    <t>TV (AN1)</t>
  </si>
  <si>
    <t>Vinyl Turntable (AN2)</t>
  </si>
  <si>
    <t>Aux0 (AN3)</t>
  </si>
  <si>
    <t>Aux1 (AN4)</t>
  </si>
  <si>
    <t>Source Selector</t>
  </si>
  <si>
    <t>Sound Card  / PC</t>
  </si>
  <si>
    <t>CD Player (Toslink)</t>
  </si>
  <si>
    <t>AN-L0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</si>
</sst>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0.000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 shrinkToFit="1"/>
    </xf>
    <xf numFmtId="2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Border="1"/>
    <xf numFmtId="166" fontId="0" fillId="0" borderId="1" xfId="0" applyNumberFormat="1" applyBorder="1"/>
    <xf numFmtId="0" fontId="3" fillId="0" borderId="1" xfId="0" applyFont="1" applyBorder="1"/>
    <xf numFmtId="165" fontId="3" fillId="0" borderId="1" xfId="0" applyNumberFormat="1" applyFont="1" applyBorder="1"/>
    <xf numFmtId="165" fontId="0" fillId="0" borderId="1" xfId="0" applyNumberFormat="1" applyBorder="1"/>
    <xf numFmtId="0" fontId="3" fillId="0" borderId="1" xfId="0" applyFont="1" applyBorder="1" applyAlignment="1">
      <alignment horizontal="right"/>
    </xf>
    <xf numFmtId="165" fontId="2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2" borderId="1" xfId="0" applyFill="1" applyBorder="1"/>
    <xf numFmtId="0" fontId="2" fillId="2" borderId="1" xfId="0" applyFont="1" applyFill="1" applyBorder="1"/>
    <xf numFmtId="0" fontId="0" fillId="2" borderId="0" xfId="0" applyFill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3" xfId="0" applyFont="1" applyBorder="1"/>
    <xf numFmtId="0" fontId="8" fillId="0" borderId="4" xfId="0" applyFont="1" applyBorder="1" applyAlignment="1">
      <alignment horizontal="center" vertical="center" wrapText="1" shrinkToFit="1"/>
    </xf>
    <xf numFmtId="0" fontId="0" fillId="0" borderId="3" xfId="0" applyBorder="1"/>
    <xf numFmtId="0" fontId="8" fillId="3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3" xfId="0" applyFont="1" applyBorder="1"/>
    <xf numFmtId="0" fontId="8" fillId="0" borderId="1" xfId="0" applyFont="1" applyBorder="1" applyAlignment="1">
      <alignment horizontal="right" vertical="center"/>
    </xf>
    <xf numFmtId="2" fontId="8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2" borderId="5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12544</xdr:colOff>
      <xdr:row>7</xdr:row>
      <xdr:rowOff>10130</xdr:rowOff>
    </xdr:from>
    <xdr:to>
      <xdr:col>24</xdr:col>
      <xdr:colOff>288164</xdr:colOff>
      <xdr:row>14</xdr:row>
      <xdr:rowOff>10131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3675627" y="1375380"/>
          <a:ext cx="1524454" cy="1407584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 i="0"/>
            <a:t>Amp Stage 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AA-AB33182</a:t>
          </a:r>
        </a:p>
        <a:p>
          <a:pPr algn="ctr"/>
          <a:r>
            <a:rPr lang="en-US" sz="1100"/>
            <a:t>4x100Wrms</a:t>
          </a:r>
          <a:r>
            <a:rPr lang="en-US" sz="1100" baseline="0"/>
            <a:t> @ 6</a:t>
          </a:r>
          <a:r>
            <a:rPr lang="el-GR" sz="1100" baseline="0"/>
            <a:t>Ω</a:t>
          </a:r>
          <a:endParaRPr lang="nl-BE" sz="1100" baseline="0"/>
        </a:p>
        <a:p>
          <a:pPr algn="ctr"/>
          <a:endParaRPr lang="nl-BE" sz="1100" baseline="0"/>
        </a:p>
        <a:p>
          <a:pPr algn="ctr"/>
          <a:r>
            <a:rPr lang="nl-BE" sz="1100" baseline="0"/>
            <a:t>Class T</a:t>
          </a:r>
          <a:endParaRPr lang="en-US" sz="1100"/>
        </a:p>
      </xdr:txBody>
    </xdr:sp>
    <xdr:clientData/>
  </xdr:twoCellAnchor>
  <xdr:twoCellAnchor>
    <xdr:from>
      <xdr:col>22</xdr:col>
      <xdr:colOff>23127</xdr:colOff>
      <xdr:row>15</xdr:row>
      <xdr:rowOff>12096</xdr:rowOff>
    </xdr:from>
    <xdr:to>
      <xdr:col>24</xdr:col>
      <xdr:colOff>298747</xdr:colOff>
      <xdr:row>22</xdr:row>
      <xdr:rowOff>12096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3686210" y="2986013"/>
          <a:ext cx="1524454" cy="1407583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Amp Stage B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AA-AB33182</a:t>
          </a:r>
        </a:p>
        <a:p>
          <a:pPr algn="ctr"/>
          <a:r>
            <a:rPr lang="en-US" sz="1100"/>
            <a:t>4x100Wrms</a:t>
          </a:r>
          <a:r>
            <a:rPr lang="en-US" sz="1100" baseline="0"/>
            <a:t> @ 6</a:t>
          </a:r>
          <a:r>
            <a:rPr lang="el-GR" sz="1100" baseline="0"/>
            <a:t>Ω</a:t>
          </a:r>
          <a:endParaRPr lang="nl-BE" sz="1100" baseline="0"/>
        </a:p>
        <a:p>
          <a:pPr algn="ctr"/>
          <a:r>
            <a:rPr lang="nl-BE" sz="1100" baseline="0"/>
            <a:t>Class T</a:t>
          </a:r>
          <a:endParaRPr lang="en-US" sz="1100"/>
        </a:p>
      </xdr:txBody>
    </xdr:sp>
    <xdr:clientData/>
  </xdr:twoCellAnchor>
  <xdr:twoCellAnchor>
    <xdr:from>
      <xdr:col>11</xdr:col>
      <xdr:colOff>19050</xdr:colOff>
      <xdr:row>10</xdr:row>
      <xdr:rowOff>9525</xdr:rowOff>
    </xdr:from>
    <xdr:to>
      <xdr:col>14</xdr:col>
      <xdr:colOff>603250</xdr:colOff>
      <xdr:row>19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6919383" y="1988608"/>
          <a:ext cx="2425700" cy="1800225"/>
        </a:xfrm>
        <a:prstGeom prst="rect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fontAlgn="base"/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EVAL-ADAU1452MINIZ</a:t>
          </a:r>
        </a:p>
        <a:p>
          <a:pPr algn="ctr" fontAlgn="base"/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AN</a:t>
          </a:r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</a:t>
          </a:r>
        </a:p>
        <a:p>
          <a:pPr algn="ctr" fontAlgn="base"/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DI in</a:t>
          </a:r>
        </a:p>
        <a:p>
          <a:pPr algn="ctr" fontAlgn="base"/>
          <a:endParaRPr lang="en-US" sz="1100" b="1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 fontAlgn="base"/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 AN out</a:t>
          </a:r>
        </a:p>
        <a:p>
          <a:pPr algn="ctr" fontAlgn="base"/>
          <a:r>
            <a:rPr lang="en-US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DI out</a:t>
          </a:r>
          <a:endParaRPr lang="en-US" sz="1100" b="1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603250</xdr:colOff>
      <xdr:row>10</xdr:row>
      <xdr:rowOff>110672</xdr:rowOff>
    </xdr:from>
    <xdr:to>
      <xdr:col>22</xdr:col>
      <xdr:colOff>12544</xdr:colOff>
      <xdr:row>14</xdr:row>
      <xdr:rowOff>105305</xdr:rowOff>
    </xdr:to>
    <xdr:cxnSp macro="">
      <xdr:nvCxnSpPr>
        <xdr:cNvPr id="11" name="Elbow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>
          <a:stCxn id="4" idx="3"/>
          <a:endCxn id="2" idx="1"/>
        </xdr:cNvCxnSpPr>
      </xdr:nvCxnSpPr>
      <xdr:spPr>
        <a:xfrm flipV="1">
          <a:off x="9345083" y="2079172"/>
          <a:ext cx="4330544" cy="798966"/>
        </a:xfrm>
        <a:prstGeom prst="bentConnector3">
          <a:avLst>
            <a:gd name="adj1" fmla="val 50000"/>
          </a:avLst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603250</xdr:colOff>
      <xdr:row>14</xdr:row>
      <xdr:rowOff>105305</xdr:rowOff>
    </xdr:from>
    <xdr:to>
      <xdr:col>22</xdr:col>
      <xdr:colOff>23127</xdr:colOff>
      <xdr:row>18</xdr:row>
      <xdr:rowOff>112638</xdr:rowOff>
    </xdr:to>
    <xdr:cxnSp macro="">
      <xdr:nvCxnSpPr>
        <xdr:cNvPr id="13" name="Elbow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>
          <a:stCxn id="4" idx="3"/>
          <a:endCxn id="3" idx="1"/>
        </xdr:cNvCxnSpPr>
      </xdr:nvCxnSpPr>
      <xdr:spPr>
        <a:xfrm>
          <a:off x="9345083" y="2878138"/>
          <a:ext cx="4341127" cy="811667"/>
        </a:xfrm>
        <a:prstGeom prst="bentConnector3">
          <a:avLst>
            <a:gd name="adj1" fmla="val 50000"/>
          </a:avLst>
        </a:prstGeom>
        <a:ln w="254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1115788</xdr:colOff>
      <xdr:row>7</xdr:row>
      <xdr:rowOff>108857</xdr:rowOff>
    </xdr:from>
    <xdr:to>
      <xdr:col>25</xdr:col>
      <xdr:colOff>598717</xdr:colOff>
      <xdr:row>7</xdr:row>
      <xdr:rowOff>108857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6369395" y="1483178"/>
          <a:ext cx="1224643" cy="0"/>
        </a:xfrm>
        <a:prstGeom prst="straightConnector1">
          <a:avLst/>
        </a:prstGeom>
        <a:ln w="28575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1115788</xdr:colOff>
      <xdr:row>9</xdr:row>
      <xdr:rowOff>112939</xdr:rowOff>
    </xdr:from>
    <xdr:to>
      <xdr:col>25</xdr:col>
      <xdr:colOff>598717</xdr:colOff>
      <xdr:row>9</xdr:row>
      <xdr:rowOff>112939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6369395" y="1895475"/>
          <a:ext cx="1224643" cy="0"/>
        </a:xfrm>
        <a:prstGeom prst="straightConnector1">
          <a:avLst/>
        </a:prstGeom>
        <a:ln w="28575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1117149</xdr:colOff>
      <xdr:row>11</xdr:row>
      <xdr:rowOff>108857</xdr:rowOff>
    </xdr:from>
    <xdr:to>
      <xdr:col>25</xdr:col>
      <xdr:colOff>600078</xdr:colOff>
      <xdr:row>11</xdr:row>
      <xdr:rowOff>108857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6370756" y="2299607"/>
          <a:ext cx="1224643" cy="0"/>
        </a:xfrm>
        <a:prstGeom prst="straightConnector1">
          <a:avLst/>
        </a:prstGeom>
        <a:ln w="28575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1117150</xdr:colOff>
      <xdr:row>13</xdr:row>
      <xdr:rowOff>126546</xdr:rowOff>
    </xdr:from>
    <xdr:to>
      <xdr:col>25</xdr:col>
      <xdr:colOff>600079</xdr:colOff>
      <xdr:row>13</xdr:row>
      <xdr:rowOff>126546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6370757" y="2725510"/>
          <a:ext cx="1224643" cy="0"/>
        </a:xfrm>
        <a:prstGeom prst="straightConnector1">
          <a:avLst/>
        </a:prstGeom>
        <a:ln w="28575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1117150</xdr:colOff>
      <xdr:row>15</xdr:row>
      <xdr:rowOff>126546</xdr:rowOff>
    </xdr:from>
    <xdr:to>
      <xdr:col>25</xdr:col>
      <xdr:colOff>600079</xdr:colOff>
      <xdr:row>15</xdr:row>
      <xdr:rowOff>126546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6370757" y="3133725"/>
          <a:ext cx="1224643" cy="0"/>
        </a:xfrm>
        <a:prstGeom prst="straightConnector1">
          <a:avLst/>
        </a:prstGeom>
        <a:ln w="28575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1117150</xdr:colOff>
      <xdr:row>17</xdr:row>
      <xdr:rowOff>117021</xdr:rowOff>
    </xdr:from>
    <xdr:to>
      <xdr:col>25</xdr:col>
      <xdr:colOff>600079</xdr:colOff>
      <xdr:row>17</xdr:row>
      <xdr:rowOff>117021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6370757" y="3532414"/>
          <a:ext cx="1224643" cy="0"/>
        </a:xfrm>
        <a:prstGeom prst="straightConnector1">
          <a:avLst/>
        </a:prstGeom>
        <a:ln w="28575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1107625</xdr:colOff>
      <xdr:row>19</xdr:row>
      <xdr:rowOff>126546</xdr:rowOff>
    </xdr:from>
    <xdr:to>
      <xdr:col>25</xdr:col>
      <xdr:colOff>590554</xdr:colOff>
      <xdr:row>19</xdr:row>
      <xdr:rowOff>126546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6361232" y="3950153"/>
          <a:ext cx="1224643" cy="0"/>
        </a:xfrm>
        <a:prstGeom prst="straightConnector1">
          <a:avLst/>
        </a:prstGeom>
        <a:ln w="28575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1107625</xdr:colOff>
      <xdr:row>21</xdr:row>
      <xdr:rowOff>117021</xdr:rowOff>
    </xdr:from>
    <xdr:to>
      <xdr:col>25</xdr:col>
      <xdr:colOff>590554</xdr:colOff>
      <xdr:row>21</xdr:row>
      <xdr:rowOff>117021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6361232" y="4348842"/>
          <a:ext cx="1224643" cy="0"/>
        </a:xfrm>
        <a:prstGeom prst="straightConnector1">
          <a:avLst/>
        </a:prstGeom>
        <a:ln w="28575"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611716</xdr:colOff>
      <xdr:row>19</xdr:row>
      <xdr:rowOff>6350</xdr:rowOff>
    </xdr:from>
    <xdr:to>
      <xdr:col>13</xdr:col>
      <xdr:colOff>10583</xdr:colOff>
      <xdr:row>36</xdr:row>
      <xdr:rowOff>4231</xdr:rowOff>
    </xdr:to>
    <xdr:cxnSp macro="">
      <xdr:nvCxnSpPr>
        <xdr:cNvPr id="47" name="Elbow Connector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>
          <a:stCxn id="4" idx="2"/>
          <a:endCxn id="48" idx="0"/>
        </xdr:cNvCxnSpPr>
      </xdr:nvCxnSpPr>
      <xdr:spPr>
        <a:xfrm rot="5400000">
          <a:off x="6455834" y="5465232"/>
          <a:ext cx="3352798" cy="12700"/>
        </a:xfrm>
        <a:prstGeom prst="bentConnector3">
          <a:avLst>
            <a:gd name="adj1" fmla="val 53788"/>
          </a:avLst>
        </a:prstGeom>
        <a:ln w="254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10583</xdr:colOff>
      <xdr:row>35</xdr:row>
      <xdr:rowOff>188381</xdr:rowOff>
    </xdr:from>
    <xdr:to>
      <xdr:col>13</xdr:col>
      <xdr:colOff>611716</xdr:colOff>
      <xdr:row>42</xdr:row>
      <xdr:rowOff>179916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7524750" y="7141631"/>
          <a:ext cx="1214966" cy="13250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External</a:t>
          </a:r>
          <a:r>
            <a:rPr lang="en-US" sz="1100" b="1" baseline="0"/>
            <a:t> control board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Arduino Uno</a:t>
          </a:r>
          <a:endParaRPr lang="en-US" sz="1100"/>
        </a:p>
      </xdr:txBody>
    </xdr:sp>
    <xdr:clientData/>
  </xdr:twoCellAnchor>
  <xdr:twoCellAnchor>
    <xdr:from>
      <xdr:col>7</xdr:col>
      <xdr:colOff>314325</xdr:colOff>
      <xdr:row>3</xdr:row>
      <xdr:rowOff>100543</xdr:rowOff>
    </xdr:from>
    <xdr:to>
      <xdr:col>13</xdr:col>
      <xdr:colOff>4233</xdr:colOff>
      <xdr:row>10</xdr:row>
      <xdr:rowOff>9525</xdr:rowOff>
    </xdr:to>
    <xdr:cxnSp macro="">
      <xdr:nvCxnSpPr>
        <xdr:cNvPr id="51" name="Elbow Connector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>
          <a:stCxn id="4" idx="0"/>
          <a:endCxn id="52" idx="3"/>
        </xdr:cNvCxnSpPr>
      </xdr:nvCxnSpPr>
      <xdr:spPr>
        <a:xfrm rot="16200000" flipV="1">
          <a:off x="5792788" y="-350837"/>
          <a:ext cx="1305982" cy="3372908"/>
        </a:xfrm>
        <a:prstGeom prst="bentConnector2">
          <a:avLst/>
        </a:prstGeom>
        <a:ln w="25400">
          <a:solidFill>
            <a:schemeClr val="accent6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</xdr:row>
      <xdr:rowOff>9526</xdr:rowOff>
    </xdr:from>
    <xdr:to>
      <xdr:col>7</xdr:col>
      <xdr:colOff>314325</xdr:colOff>
      <xdr:row>5</xdr:row>
      <xdr:rowOff>180976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3067050" y="200026"/>
          <a:ext cx="1514475" cy="933450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USBi</a:t>
          </a:r>
        </a:p>
        <a:p>
          <a:pPr algn="ctr"/>
          <a:r>
            <a:rPr lang="en-US" sz="1100"/>
            <a:t>EVAL-ADUSB2EBZ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5</xdr:col>
      <xdr:colOff>19050</xdr:colOff>
      <xdr:row>3</xdr:row>
      <xdr:rowOff>95251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CxnSpPr>
          <a:endCxn id="52" idx="1"/>
        </xdr:cNvCxnSpPr>
      </xdr:nvCxnSpPr>
      <xdr:spPr>
        <a:xfrm>
          <a:off x="1828800" y="657225"/>
          <a:ext cx="1238250" cy="9526"/>
        </a:xfrm>
        <a:prstGeom prst="straightConnector1">
          <a:avLst/>
        </a:prstGeom>
        <a:ln w="28575">
          <a:solidFill>
            <a:schemeClr val="accent6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9530</xdr:colOff>
      <xdr:row>10</xdr:row>
      <xdr:rowOff>104778</xdr:rowOff>
    </xdr:from>
    <xdr:to>
      <xdr:col>11</xdr:col>
      <xdr:colOff>19051</xdr:colOff>
      <xdr:row>14</xdr:row>
      <xdr:rowOff>105305</xdr:rowOff>
    </xdr:to>
    <xdr:cxnSp macro="">
      <xdr:nvCxnSpPr>
        <xdr:cNvPr id="79" name="Elbow Connector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CxnSpPr>
          <a:stCxn id="4" idx="1"/>
        </xdr:cNvCxnSpPr>
      </xdr:nvCxnSpPr>
      <xdr:spPr>
        <a:xfrm rot="10800000">
          <a:off x="1999197" y="2083861"/>
          <a:ext cx="4920187" cy="804861"/>
        </a:xfrm>
        <a:prstGeom prst="bentConnector3">
          <a:avLst>
            <a:gd name="adj1" fmla="val 19456"/>
          </a:avLst>
        </a:prstGeom>
        <a:ln w="28575">
          <a:solidFill>
            <a:srgbClr val="00B050"/>
          </a:solidFill>
          <a:headEnd type="triangle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41</xdr:row>
      <xdr:rowOff>95251</xdr:rowOff>
    </xdr:from>
    <xdr:to>
      <xdr:col>11</xdr:col>
      <xdr:colOff>603250</xdr:colOff>
      <xdr:row>41</xdr:row>
      <xdr:rowOff>105834</xdr:rowOff>
    </xdr:to>
    <xdr:cxnSp macro="">
      <xdr:nvCxnSpPr>
        <xdr:cNvPr id="103" name="Straight Arrow Connector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CxnSpPr/>
      </xdr:nvCxnSpPr>
      <xdr:spPr>
        <a:xfrm flipV="1">
          <a:off x="1407583" y="8138584"/>
          <a:ext cx="6096000" cy="10583"/>
        </a:xfrm>
        <a:prstGeom prst="straightConnector1">
          <a:avLst/>
        </a:prstGeom>
        <a:ln w="28575">
          <a:solidFill>
            <a:srgbClr val="0070C0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40</xdr:row>
      <xdr:rowOff>95250</xdr:rowOff>
    </xdr:from>
    <xdr:to>
      <xdr:col>27</xdr:col>
      <xdr:colOff>10583</xdr:colOff>
      <xdr:row>40</xdr:row>
      <xdr:rowOff>105834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CxnSpPr/>
      </xdr:nvCxnSpPr>
      <xdr:spPr>
        <a:xfrm>
          <a:off x="8728075" y="7948083"/>
          <a:ext cx="8035925" cy="10584"/>
        </a:xfrm>
        <a:prstGeom prst="straightConnector1">
          <a:avLst/>
        </a:prstGeom>
        <a:ln w="28575">
          <a:solidFill>
            <a:srgbClr val="0070C0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10584</xdr:colOff>
      <xdr:row>37</xdr:row>
      <xdr:rowOff>95250</xdr:rowOff>
    </xdr:from>
    <xdr:to>
      <xdr:col>12</xdr:col>
      <xdr:colOff>0</xdr:colOff>
      <xdr:row>37</xdr:row>
      <xdr:rowOff>95252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CxnSpPr/>
      </xdr:nvCxnSpPr>
      <xdr:spPr>
        <a:xfrm>
          <a:off x="1386417" y="7376583"/>
          <a:ext cx="6127750" cy="2"/>
        </a:xfrm>
        <a:prstGeom prst="straightConnector1">
          <a:avLst/>
        </a:prstGeom>
        <a:ln w="28575">
          <a:solidFill>
            <a:srgbClr val="0070C0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12</xdr:row>
      <xdr:rowOff>95249</xdr:rowOff>
    </xdr:from>
    <xdr:to>
      <xdr:col>8</xdr:col>
      <xdr:colOff>600075</xdr:colOff>
      <xdr:row>20</xdr:row>
      <xdr:rowOff>85725</xdr:rowOff>
    </xdr:to>
    <xdr:sp macro="" textlink="">
      <xdr:nvSpPr>
        <xdr:cNvPr id="114" name="Rectangle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3676650" y="2381249"/>
          <a:ext cx="1800225" cy="1514476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Analog</a:t>
          </a:r>
          <a:r>
            <a:rPr lang="en-US" sz="1100" b="1" baseline="0"/>
            <a:t> source selector</a:t>
          </a:r>
        </a:p>
        <a:p>
          <a:pPr algn="ctr"/>
          <a:r>
            <a:rPr lang="en-US" sz="1100" b="1" baseline="0"/>
            <a:t>4in x 1out</a:t>
          </a:r>
        </a:p>
      </xdr:txBody>
    </xdr:sp>
    <xdr:clientData/>
  </xdr:twoCellAnchor>
  <xdr:twoCellAnchor>
    <xdr:from>
      <xdr:col>8</xdr:col>
      <xdr:colOff>600075</xdr:colOff>
      <xdr:row>16</xdr:row>
      <xdr:rowOff>85725</xdr:rowOff>
    </xdr:from>
    <xdr:to>
      <xdr:col>11</xdr:col>
      <xdr:colOff>19050</xdr:colOff>
      <xdr:row>16</xdr:row>
      <xdr:rowOff>90487</xdr:rowOff>
    </xdr:to>
    <xdr:cxnSp macro="">
      <xdr:nvCxnSpPr>
        <xdr:cNvPr id="122" name="Straight Arrow Connector 121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CxnSpPr>
          <a:stCxn id="114" idx="3"/>
        </xdr:cNvCxnSpPr>
      </xdr:nvCxnSpPr>
      <xdr:spPr>
        <a:xfrm flipV="1">
          <a:off x="5476875" y="3133725"/>
          <a:ext cx="1247775" cy="4762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cxnSp macro="">
      <xdr:nvCxnSpPr>
        <xdr:cNvPr id="129" name="Straight Arrow Connector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CxnSpPr/>
      </xdr:nvCxnSpPr>
      <xdr:spPr>
        <a:xfrm>
          <a:off x="1828800" y="3714750"/>
          <a:ext cx="1838325" cy="0"/>
        </a:xfrm>
        <a:prstGeom prst="straightConnector1">
          <a:avLst/>
        </a:prstGeom>
        <a:ln w="25400">
          <a:solidFill>
            <a:srgbClr val="FF0000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17</xdr:row>
      <xdr:rowOff>95250</xdr:rowOff>
    </xdr:from>
    <xdr:to>
      <xdr:col>6</xdr:col>
      <xdr:colOff>9525</xdr:colOff>
      <xdr:row>17</xdr:row>
      <xdr:rowOff>95250</xdr:rowOff>
    </xdr:to>
    <xdr:cxnSp macro="">
      <xdr:nvCxnSpPr>
        <xdr:cNvPr id="137" name="Straight Arrow Connector 136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CxnSpPr/>
      </xdr:nvCxnSpPr>
      <xdr:spPr>
        <a:xfrm>
          <a:off x="1828800" y="3333750"/>
          <a:ext cx="1838325" cy="0"/>
        </a:xfrm>
        <a:prstGeom prst="straightConnector1">
          <a:avLst/>
        </a:prstGeom>
        <a:ln w="25400">
          <a:solidFill>
            <a:srgbClr val="FF0000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15</xdr:row>
      <xdr:rowOff>104775</xdr:rowOff>
    </xdr:from>
    <xdr:to>
      <xdr:col>6</xdr:col>
      <xdr:colOff>9525</xdr:colOff>
      <xdr:row>15</xdr:row>
      <xdr:rowOff>104775</xdr:rowOff>
    </xdr:to>
    <xdr:cxnSp macro="">
      <xdr:nvCxnSpPr>
        <xdr:cNvPr id="138" name="Straight Arrow Connector 137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CxnSpPr/>
      </xdr:nvCxnSpPr>
      <xdr:spPr>
        <a:xfrm>
          <a:off x="1828800" y="2962275"/>
          <a:ext cx="1838325" cy="0"/>
        </a:xfrm>
        <a:prstGeom prst="straightConnector1">
          <a:avLst/>
        </a:prstGeom>
        <a:ln w="25400">
          <a:solidFill>
            <a:srgbClr val="FF0000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cxnSp macro="">
      <xdr:nvCxnSpPr>
        <xdr:cNvPr id="139" name="Straight Arrow Connector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CxnSpPr/>
      </xdr:nvCxnSpPr>
      <xdr:spPr>
        <a:xfrm>
          <a:off x="1828800" y="2571750"/>
          <a:ext cx="1838325" cy="0"/>
        </a:xfrm>
        <a:prstGeom prst="straightConnector1">
          <a:avLst/>
        </a:prstGeom>
        <a:ln w="25400">
          <a:solidFill>
            <a:srgbClr val="FF0000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</xdr:row>
      <xdr:rowOff>85725</xdr:rowOff>
    </xdr:from>
    <xdr:to>
      <xdr:col>11</xdr:col>
      <xdr:colOff>19050</xdr:colOff>
      <xdr:row>12</xdr:row>
      <xdr:rowOff>9525</xdr:rowOff>
    </xdr:to>
    <xdr:cxnSp macro="">
      <xdr:nvCxnSpPr>
        <xdr:cNvPr id="140" name="Elbow Connector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CxnSpPr/>
      </xdr:nvCxnSpPr>
      <xdr:spPr>
        <a:xfrm>
          <a:off x="1838325" y="1609725"/>
          <a:ext cx="4886325" cy="685800"/>
        </a:xfrm>
        <a:prstGeom prst="bentConnector3">
          <a:avLst>
            <a:gd name="adj1" fmla="val 87232"/>
          </a:avLst>
        </a:prstGeom>
        <a:ln w="25400">
          <a:solidFill>
            <a:srgbClr val="FF0000"/>
          </a:solidFill>
          <a:headEnd type="oval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309564</xdr:colOff>
      <xdr:row>20</xdr:row>
      <xdr:rowOff>85724</xdr:rowOff>
    </xdr:from>
    <xdr:to>
      <xdr:col>13</xdr:col>
      <xdr:colOff>4234</xdr:colOff>
      <xdr:row>35</xdr:row>
      <xdr:rowOff>188380</xdr:rowOff>
    </xdr:to>
    <xdr:cxnSp macro="">
      <xdr:nvCxnSpPr>
        <xdr:cNvPr id="152" name="Elbow Connector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CxnSpPr>
          <a:stCxn id="114" idx="2"/>
          <a:endCxn id="48" idx="0"/>
        </xdr:cNvCxnSpPr>
      </xdr:nvCxnSpPr>
      <xdr:spPr>
        <a:xfrm rot="16200000" flipH="1">
          <a:off x="4910404" y="3919801"/>
          <a:ext cx="3065989" cy="3377670"/>
        </a:xfrm>
        <a:prstGeom prst="bentConnector3">
          <a:avLst>
            <a:gd name="adj1" fmla="val 49310"/>
          </a:avLst>
        </a:prstGeom>
        <a:ln w="254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22069</xdr:colOff>
      <xdr:row>23</xdr:row>
      <xdr:rowOff>20563</xdr:rowOff>
    </xdr:from>
    <xdr:to>
      <xdr:col>24</xdr:col>
      <xdr:colOff>297689</xdr:colOff>
      <xdr:row>30</xdr:row>
      <xdr:rowOff>20563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3685152" y="4592563"/>
          <a:ext cx="1524454" cy="1375833"/>
        </a:xfrm>
        <a:prstGeom prst="rect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Sub Stage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ALESIS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RA300</a:t>
          </a:r>
          <a:endParaRPr lang="en-US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/>
            <a:t>2x150Wrms</a:t>
          </a:r>
          <a:r>
            <a:rPr lang="en-US" sz="1100" baseline="0"/>
            <a:t> @ 4</a:t>
          </a:r>
          <a:r>
            <a:rPr lang="el-GR" sz="1100" baseline="0"/>
            <a:t>Ω</a:t>
          </a:r>
          <a:endParaRPr lang="nl-BE" sz="1100" baseline="0"/>
        </a:p>
        <a:p>
          <a:pPr algn="ctr"/>
          <a:r>
            <a:rPr lang="nl-BE" sz="1100" baseline="0"/>
            <a:t>THD 0.02%</a:t>
          </a:r>
        </a:p>
        <a:p>
          <a:pPr algn="ctr"/>
          <a:r>
            <a:rPr lang="nl-BE" sz="1100" baseline="0"/>
            <a:t>Class A/B</a:t>
          </a:r>
          <a:endParaRPr lang="en-US" sz="1100"/>
        </a:p>
      </xdr:txBody>
    </xdr:sp>
    <xdr:clientData/>
  </xdr:twoCellAnchor>
  <xdr:twoCellAnchor>
    <xdr:from>
      <xdr:col>24</xdr:col>
      <xdr:colOff>3</xdr:colOff>
      <xdr:row>25</xdr:row>
      <xdr:rowOff>105380</xdr:rowOff>
    </xdr:from>
    <xdr:to>
      <xdr:col>26</xdr:col>
      <xdr:colOff>3</xdr:colOff>
      <xdr:row>25</xdr:row>
      <xdr:rowOff>105380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911920" y="5068963"/>
          <a:ext cx="1227666" cy="0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</xdr:colOff>
      <xdr:row>27</xdr:row>
      <xdr:rowOff>117021</xdr:rowOff>
    </xdr:from>
    <xdr:to>
      <xdr:col>26</xdr:col>
      <xdr:colOff>3</xdr:colOff>
      <xdr:row>27</xdr:row>
      <xdr:rowOff>117021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6383003" y="5546271"/>
          <a:ext cx="1224643" cy="0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10583</xdr:colOff>
      <xdr:row>39</xdr:row>
      <xdr:rowOff>84667</xdr:rowOff>
    </xdr:from>
    <xdr:to>
      <xdr:col>12</xdr:col>
      <xdr:colOff>10583</xdr:colOff>
      <xdr:row>39</xdr:row>
      <xdr:rowOff>88899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CxnSpPr>
          <a:endCxn id="48" idx="1"/>
        </xdr:cNvCxnSpPr>
      </xdr:nvCxnSpPr>
      <xdr:spPr>
        <a:xfrm>
          <a:off x="1386416" y="7799917"/>
          <a:ext cx="6138334" cy="4232"/>
        </a:xfrm>
        <a:prstGeom prst="straightConnector1">
          <a:avLst/>
        </a:prstGeom>
        <a:ln w="28575">
          <a:solidFill>
            <a:srgbClr val="0070C0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600075</xdr:colOff>
      <xdr:row>38</xdr:row>
      <xdr:rowOff>84667</xdr:rowOff>
    </xdr:from>
    <xdr:to>
      <xdr:col>27</xdr:col>
      <xdr:colOff>10583</xdr:colOff>
      <xdr:row>38</xdr:row>
      <xdr:rowOff>85725</xdr:rowOff>
    </xdr:to>
    <xdr:cxnSp macro="">
      <xdr:nvCxnSpPr>
        <xdr:cNvPr id="80" name="Straight Arrow Connector 79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CxnSpPr/>
      </xdr:nvCxnSpPr>
      <xdr:spPr>
        <a:xfrm flipV="1">
          <a:off x="8728075" y="7556500"/>
          <a:ext cx="8035925" cy="1058"/>
        </a:xfrm>
        <a:prstGeom prst="straightConnector1">
          <a:avLst/>
        </a:prstGeom>
        <a:ln w="28575">
          <a:solidFill>
            <a:srgbClr val="0070C0"/>
          </a:solidFill>
          <a:headEnd type="stealth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603251</xdr:colOff>
      <xdr:row>14</xdr:row>
      <xdr:rowOff>105306</xdr:rowOff>
    </xdr:from>
    <xdr:to>
      <xdr:col>19</xdr:col>
      <xdr:colOff>603251</xdr:colOff>
      <xdr:row>26</xdr:row>
      <xdr:rowOff>95251</xdr:rowOff>
    </xdr:to>
    <xdr:cxnSp macro="">
      <xdr:nvCxnSpPr>
        <xdr:cNvPr id="75" name="Elbow Connector 74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CxnSpPr>
          <a:endCxn id="4" idx="3"/>
        </xdr:cNvCxnSpPr>
      </xdr:nvCxnSpPr>
      <xdr:spPr>
        <a:xfrm rot="10800000">
          <a:off x="9345084" y="2878139"/>
          <a:ext cx="3069167" cy="2381779"/>
        </a:xfrm>
        <a:prstGeom prst="bentConnector3">
          <a:avLst>
            <a:gd name="adj1" fmla="val 50000"/>
          </a:avLst>
        </a:prstGeom>
        <a:ln w="28575">
          <a:solidFill>
            <a:srgbClr val="00B050"/>
          </a:solidFill>
          <a:headEnd type="triangle"/>
          <a:tailEnd type="diamon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2"/>
  <sheetViews>
    <sheetView topLeftCell="B1" zoomScale="90" zoomScaleNormal="90" workbookViewId="0">
      <selection activeCell="AC23" sqref="AC23"/>
    </sheetView>
  </sheetViews>
  <sheetFormatPr defaultRowHeight="15" x14ac:dyDescent="0.25"/>
  <cols>
    <col min="1" max="1" width="9.5703125" style="3" customWidth="1"/>
    <col min="2" max="2" width="11.140625" customWidth="1"/>
    <col min="21" max="21" width="9.28515625" customWidth="1"/>
    <col min="22" max="22" width="9.140625" customWidth="1"/>
    <col min="23" max="23" width="9.28515625" customWidth="1"/>
    <col min="24" max="24" width="9.42578125" customWidth="1"/>
    <col min="28" max="29" width="14.28515625" customWidth="1"/>
    <col min="30" max="30" width="38.85546875" style="82" customWidth="1"/>
  </cols>
  <sheetData>
    <row r="3" spans="1:30" ht="15.75" thickBot="1" x14ac:dyDescent="0.3"/>
    <row r="4" spans="1:30" ht="15.75" thickBot="1" x14ac:dyDescent="0.3">
      <c r="B4" s="80" t="s">
        <v>7</v>
      </c>
      <c r="C4" s="9" t="s">
        <v>17</v>
      </c>
    </row>
    <row r="5" spans="1:30" x14ac:dyDescent="0.25">
      <c r="AC5" s="14"/>
      <c r="AD5" s="84"/>
    </row>
    <row r="6" spans="1:30" x14ac:dyDescent="0.25">
      <c r="AC6" s="4"/>
      <c r="AD6" s="88"/>
    </row>
    <row r="7" spans="1:30" ht="15.75" thickBot="1" x14ac:dyDescent="0.3">
      <c r="AC7" s="4"/>
      <c r="AD7" s="88"/>
    </row>
    <row r="8" spans="1:30" ht="15.75" thickBot="1" x14ac:dyDescent="0.3">
      <c r="AA8" s="10" t="s">
        <v>158</v>
      </c>
      <c r="AB8" s="15" t="s">
        <v>21</v>
      </c>
      <c r="AC8" s="14" t="s">
        <v>64</v>
      </c>
      <c r="AD8" s="89"/>
    </row>
    <row r="9" spans="1:30" ht="15.75" thickBot="1" x14ac:dyDescent="0.3">
      <c r="A9" s="14" t="s">
        <v>73</v>
      </c>
      <c r="B9" s="4" t="s">
        <v>15</v>
      </c>
      <c r="C9" s="10" t="s">
        <v>14</v>
      </c>
      <c r="AA9" s="4"/>
      <c r="AB9" s="15"/>
      <c r="AC9" s="14"/>
      <c r="AD9" s="89"/>
    </row>
    <row r="10" spans="1:30" ht="15.75" thickBot="1" x14ac:dyDescent="0.3">
      <c r="A10" s="14"/>
      <c r="B10" s="7"/>
      <c r="C10" s="7"/>
      <c r="AA10" s="10" t="s">
        <v>34</v>
      </c>
      <c r="AB10" s="15" t="s">
        <v>22</v>
      </c>
      <c r="AC10" s="14" t="s">
        <v>66</v>
      </c>
      <c r="AD10" s="89"/>
    </row>
    <row r="11" spans="1:30" ht="15.75" thickBot="1" x14ac:dyDescent="0.3">
      <c r="A11" s="14" t="s">
        <v>74</v>
      </c>
      <c r="B11" s="5" t="s">
        <v>72</v>
      </c>
      <c r="C11" s="11" t="s">
        <v>6</v>
      </c>
      <c r="AA11" s="4"/>
      <c r="AB11" s="15"/>
      <c r="AC11" s="14"/>
      <c r="AD11" s="89"/>
    </row>
    <row r="12" spans="1:30" ht="15.75" thickBot="1" x14ac:dyDescent="0.3">
      <c r="A12" s="14"/>
      <c r="AA12" s="10" t="s">
        <v>30</v>
      </c>
      <c r="AB12" s="15" t="s">
        <v>23</v>
      </c>
      <c r="AC12" s="14" t="s">
        <v>68</v>
      </c>
      <c r="AD12" s="89"/>
    </row>
    <row r="13" spans="1:30" ht="15.75" thickBot="1" x14ac:dyDescent="0.3">
      <c r="A13" s="14"/>
      <c r="AA13" s="4"/>
      <c r="AB13" s="15"/>
      <c r="AC13" s="14"/>
      <c r="AD13" s="89"/>
    </row>
    <row r="14" spans="1:30" ht="15.75" thickBot="1" x14ac:dyDescent="0.3">
      <c r="A14" s="14" t="s">
        <v>75</v>
      </c>
      <c r="B14" s="4" t="s">
        <v>10</v>
      </c>
      <c r="C14" s="10" t="s">
        <v>2</v>
      </c>
      <c r="AA14" s="10" t="s">
        <v>34</v>
      </c>
      <c r="AB14" s="15" t="s">
        <v>24</v>
      </c>
      <c r="AC14" s="14" t="s">
        <v>128</v>
      </c>
      <c r="AD14" s="89"/>
    </row>
    <row r="15" spans="1:30" ht="15.75" thickBot="1" x14ac:dyDescent="0.3">
      <c r="A15" s="14"/>
      <c r="B15" s="4"/>
      <c r="C15" s="4"/>
      <c r="AA15" s="4"/>
      <c r="AB15" s="15"/>
      <c r="AC15" s="14"/>
      <c r="AD15" s="89"/>
    </row>
    <row r="16" spans="1:30" ht="15.75" thickBot="1" x14ac:dyDescent="0.3">
      <c r="A16" s="14" t="s">
        <v>78</v>
      </c>
      <c r="B16" s="4" t="s">
        <v>11</v>
      </c>
      <c r="C16" s="10" t="s">
        <v>3</v>
      </c>
      <c r="AA16" s="10" t="s">
        <v>31</v>
      </c>
      <c r="AB16" s="15" t="s">
        <v>25</v>
      </c>
      <c r="AC16" s="14" t="s">
        <v>65</v>
      </c>
      <c r="AD16" s="89"/>
    </row>
    <row r="17" spans="1:30" ht="15.75" thickBot="1" x14ac:dyDescent="0.3">
      <c r="A17" s="14"/>
      <c r="B17" s="4"/>
      <c r="C17" s="4"/>
      <c r="AA17" s="4"/>
      <c r="AB17" s="15"/>
      <c r="AC17" s="14"/>
      <c r="AD17" s="89"/>
    </row>
    <row r="18" spans="1:30" ht="15.75" thickBot="1" x14ac:dyDescent="0.3">
      <c r="A18" s="14" t="s">
        <v>76</v>
      </c>
      <c r="B18" s="4" t="s">
        <v>12</v>
      </c>
      <c r="C18" s="10" t="s">
        <v>4</v>
      </c>
      <c r="AA18" s="10" t="s">
        <v>29</v>
      </c>
      <c r="AB18" s="15" t="s">
        <v>26</v>
      </c>
      <c r="AC18" s="14" t="s">
        <v>67</v>
      </c>
      <c r="AD18" s="89"/>
    </row>
    <row r="19" spans="1:30" ht="15.75" thickBot="1" x14ac:dyDescent="0.3">
      <c r="A19" s="14"/>
      <c r="B19" s="4"/>
      <c r="C19" s="4"/>
      <c r="AA19" s="4"/>
      <c r="AB19" s="15"/>
      <c r="AC19" s="14"/>
      <c r="AD19" s="84"/>
    </row>
    <row r="20" spans="1:30" ht="15.75" thickBot="1" x14ac:dyDescent="0.3">
      <c r="A20" s="14" t="s">
        <v>77</v>
      </c>
      <c r="B20" s="4" t="s">
        <v>13</v>
      </c>
      <c r="C20" s="10" t="s">
        <v>5</v>
      </c>
      <c r="AA20" s="10" t="s">
        <v>32</v>
      </c>
      <c r="AB20" s="15" t="s">
        <v>27</v>
      </c>
      <c r="AC20" s="14" t="s">
        <v>69</v>
      </c>
      <c r="AD20" s="89"/>
    </row>
    <row r="21" spans="1:30" ht="15.75" thickBot="1" x14ac:dyDescent="0.3">
      <c r="AA21" s="4"/>
      <c r="AB21" s="15"/>
      <c r="AC21" s="14"/>
      <c r="AD21" s="89"/>
    </row>
    <row r="22" spans="1:30" ht="15.75" thickBot="1" x14ac:dyDescent="0.3">
      <c r="AA22" s="10" t="s">
        <v>35</v>
      </c>
      <c r="AB22" s="15" t="s">
        <v>28</v>
      </c>
      <c r="AC22" s="14" t="s">
        <v>129</v>
      </c>
      <c r="AD22" s="89"/>
    </row>
    <row r="23" spans="1:30" x14ac:dyDescent="0.25">
      <c r="AB23" s="16"/>
      <c r="AC23" s="14"/>
      <c r="AD23" s="84"/>
    </row>
    <row r="24" spans="1:30" x14ac:dyDescent="0.25">
      <c r="AB24" s="17"/>
      <c r="AC24" s="14"/>
      <c r="AD24" s="84"/>
    </row>
    <row r="25" spans="1:30" ht="15.75" thickBot="1" x14ac:dyDescent="0.3">
      <c r="AB25" s="16"/>
      <c r="AC25" s="14"/>
      <c r="AD25" s="84"/>
    </row>
    <row r="26" spans="1:30" ht="15.75" thickBot="1" x14ac:dyDescent="0.3">
      <c r="AA26" s="12" t="s">
        <v>33</v>
      </c>
      <c r="AB26" s="18" t="s">
        <v>19</v>
      </c>
      <c r="AC26" s="14" t="s">
        <v>70</v>
      </c>
      <c r="AD26" s="89"/>
    </row>
    <row r="27" spans="1:30" ht="15.75" thickBot="1" x14ac:dyDescent="0.3">
      <c r="U27" s="11" t="s">
        <v>136</v>
      </c>
      <c r="V27" s="5" t="s">
        <v>137</v>
      </c>
      <c r="AA27" s="8"/>
      <c r="AB27" s="16"/>
      <c r="AC27" s="14"/>
      <c r="AD27" s="89"/>
    </row>
    <row r="28" spans="1:30" ht="15.75" thickBot="1" x14ac:dyDescent="0.3">
      <c r="O28" s="5"/>
      <c r="AA28" s="12" t="s">
        <v>36</v>
      </c>
      <c r="AB28" s="18" t="s">
        <v>20</v>
      </c>
      <c r="AC28" s="14" t="s">
        <v>71</v>
      </c>
      <c r="AD28" s="89"/>
    </row>
    <row r="29" spans="1:30" x14ac:dyDescent="0.25">
      <c r="O29" s="5"/>
      <c r="AA29" s="17"/>
    </row>
    <row r="32" spans="1:30" x14ac:dyDescent="0.25">
      <c r="Z32" s="82"/>
      <c r="AA32" s="82"/>
      <c r="AB32" s="82"/>
      <c r="AC32" s="82"/>
    </row>
    <row r="33" spans="2:30" x14ac:dyDescent="0.25">
      <c r="Z33" s="82"/>
      <c r="AA33" s="83"/>
      <c r="AB33" s="83"/>
      <c r="AC33" s="84"/>
      <c r="AD33" s="84"/>
    </row>
    <row r="34" spans="2:30" x14ac:dyDescent="0.25">
      <c r="Z34" s="82"/>
      <c r="AA34" s="82"/>
      <c r="AB34" s="85"/>
      <c r="AC34" s="84"/>
    </row>
    <row r="35" spans="2:30" x14ac:dyDescent="0.25">
      <c r="Z35" s="82"/>
      <c r="AA35" s="83"/>
      <c r="AB35" s="83"/>
      <c r="AC35" s="84"/>
      <c r="AD35" s="84"/>
    </row>
    <row r="36" spans="2:30" x14ac:dyDescent="0.25">
      <c r="Z36" s="82"/>
      <c r="AA36" s="86"/>
      <c r="AB36" s="82"/>
      <c r="AC36" s="82"/>
    </row>
    <row r="37" spans="2:30" x14ac:dyDescent="0.25">
      <c r="Z37" s="82"/>
      <c r="AA37" s="87"/>
      <c r="AB37" s="87"/>
      <c r="AC37" s="82"/>
    </row>
    <row r="38" spans="2:30" x14ac:dyDescent="0.25">
      <c r="B38" s="6" t="s">
        <v>37</v>
      </c>
    </row>
    <row r="39" spans="2:30" x14ac:dyDescent="0.25">
      <c r="B39" s="6"/>
      <c r="AB39" s="19" t="s">
        <v>16</v>
      </c>
    </row>
    <row r="40" spans="2:30" x14ac:dyDescent="0.25">
      <c r="B40" s="6" t="s">
        <v>9</v>
      </c>
      <c r="AB40" s="16"/>
    </row>
    <row r="41" spans="2:30" x14ac:dyDescent="0.25">
      <c r="B41" s="3"/>
      <c r="AB41" s="19" t="s">
        <v>18</v>
      </c>
    </row>
    <row r="42" spans="2:30" x14ac:dyDescent="0.25">
      <c r="B42" s="6" t="s">
        <v>8</v>
      </c>
    </row>
  </sheetData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32" sqref="A32"/>
    </sheetView>
  </sheetViews>
  <sheetFormatPr defaultRowHeight="15" x14ac:dyDescent="0.25"/>
  <cols>
    <col min="1" max="1" width="25.7109375" customWidth="1"/>
    <col min="2" max="2" width="11.140625" customWidth="1"/>
    <col min="7" max="7" width="9.140625" style="24" customWidth="1"/>
    <col min="8" max="8" width="2.140625" style="3" customWidth="1"/>
    <col min="9" max="10" width="9.140625" style="21"/>
  </cols>
  <sheetData>
    <row r="1" spans="1:9" ht="37.5" customHeight="1" thickBot="1" x14ac:dyDescent="0.3">
      <c r="A1" s="52" t="s">
        <v>81</v>
      </c>
    </row>
    <row r="2" spans="1:9" ht="45" x14ac:dyDescent="0.25">
      <c r="A2" s="51"/>
      <c r="B2" s="50" t="s">
        <v>87</v>
      </c>
      <c r="C2" s="30" t="s">
        <v>106</v>
      </c>
      <c r="D2" s="30" t="s">
        <v>107</v>
      </c>
    </row>
    <row r="3" spans="1:9" x14ac:dyDescent="0.25">
      <c r="A3" s="54" t="s">
        <v>59</v>
      </c>
      <c r="B3" s="1">
        <v>100</v>
      </c>
      <c r="C3" s="1">
        <v>150</v>
      </c>
      <c r="D3" s="1">
        <v>150</v>
      </c>
      <c r="E3" s="53" t="s">
        <v>88</v>
      </c>
      <c r="F3" s="22"/>
    </row>
    <row r="4" spans="1:9" x14ac:dyDescent="0.25">
      <c r="A4" s="28" t="s">
        <v>82</v>
      </c>
      <c r="B4" s="1">
        <v>4</v>
      </c>
      <c r="C4" s="1">
        <v>4</v>
      </c>
      <c r="D4" s="1">
        <v>4</v>
      </c>
      <c r="E4" s="53" t="s">
        <v>40</v>
      </c>
      <c r="F4" s="22"/>
    </row>
    <row r="5" spans="1:9" x14ac:dyDescent="0.25">
      <c r="A5" s="28" t="s">
        <v>60</v>
      </c>
      <c r="B5" s="31">
        <f>SQRT(B3*B4)</f>
        <v>20</v>
      </c>
      <c r="C5" s="31">
        <f>SQRT(C3*C4)</f>
        <v>24.494897427831781</v>
      </c>
      <c r="D5" s="31">
        <f>SQRT(D3*D4)</f>
        <v>24.494897427831781</v>
      </c>
      <c r="E5" s="53" t="s">
        <v>38</v>
      </c>
      <c r="F5" s="22"/>
    </row>
    <row r="6" spans="1:9" x14ac:dyDescent="0.25">
      <c r="A6" s="28" t="s">
        <v>48</v>
      </c>
      <c r="B6" s="1">
        <v>102</v>
      </c>
      <c r="C6" s="1">
        <v>105</v>
      </c>
      <c r="D6" s="1">
        <v>105</v>
      </c>
      <c r="E6" s="53" t="s">
        <v>39</v>
      </c>
      <c r="F6" s="22"/>
    </row>
    <row r="7" spans="1:9" x14ac:dyDescent="0.25">
      <c r="A7" s="28" t="s">
        <v>49</v>
      </c>
      <c r="B7" s="1">
        <v>100</v>
      </c>
      <c r="C7" s="1">
        <v>100</v>
      </c>
      <c r="D7" s="1">
        <v>100</v>
      </c>
      <c r="E7" s="53" t="s">
        <v>39</v>
      </c>
      <c r="F7" s="22"/>
    </row>
    <row r="8" spans="1:9" x14ac:dyDescent="0.25">
      <c r="A8" s="28" t="s">
        <v>50</v>
      </c>
      <c r="B8" s="1">
        <v>0.5</v>
      </c>
      <c r="C8" s="1">
        <v>1.23</v>
      </c>
      <c r="D8" s="1">
        <v>0.316</v>
      </c>
      <c r="E8" s="53" t="s">
        <v>51</v>
      </c>
      <c r="F8" s="22"/>
      <c r="G8" s="25"/>
    </row>
    <row r="9" spans="1:9" x14ac:dyDescent="0.25">
      <c r="A9" s="28" t="s">
        <v>61</v>
      </c>
      <c r="B9" s="32">
        <f>20*LOG10(B5/B8)</f>
        <v>32.041199826559243</v>
      </c>
      <c r="C9" s="32">
        <f>20*LOG10(C5/C8)</f>
        <v>25.983410275048477</v>
      </c>
      <c r="D9" s="32">
        <f>20*LOG10(D5/D8)</f>
        <v>37.787770851468359</v>
      </c>
      <c r="E9" s="53" t="s">
        <v>39</v>
      </c>
      <c r="F9" s="22"/>
    </row>
    <row r="10" spans="1:9" x14ac:dyDescent="0.25">
      <c r="A10" s="28" t="s">
        <v>62</v>
      </c>
      <c r="B10" s="32">
        <f>10^(B9/B5)</f>
        <v>39.999999999999979</v>
      </c>
      <c r="C10" s="32">
        <f>10^(C9/C5)</f>
        <v>11.50186544075383</v>
      </c>
      <c r="D10" s="32">
        <f>10^(D9/D5)</f>
        <v>34.888257980213481</v>
      </c>
      <c r="E10" s="53" t="s">
        <v>38</v>
      </c>
      <c r="F10" s="22"/>
    </row>
    <row r="11" spans="1:9" x14ac:dyDescent="0.25">
      <c r="A11" s="28" t="s">
        <v>53</v>
      </c>
      <c r="B11" s="33">
        <f>10^(B7/B5)</f>
        <v>100000</v>
      </c>
      <c r="C11" s="33">
        <f>10^(C7/C5)</f>
        <v>12091.575853024804</v>
      </c>
      <c r="D11" s="33">
        <f>10^(D7/D5)</f>
        <v>12091.575853024804</v>
      </c>
      <c r="E11" s="53" t="s">
        <v>83</v>
      </c>
      <c r="F11" s="22"/>
    </row>
    <row r="12" spans="1:9" x14ac:dyDescent="0.25">
      <c r="A12" s="28" t="s">
        <v>52</v>
      </c>
      <c r="B12" s="33">
        <f>10^(B6/B5)</f>
        <v>125892.54117941685</v>
      </c>
      <c r="C12" s="33">
        <f>10^(C6/C5)</f>
        <v>19346.706796050406</v>
      </c>
      <c r="D12" s="33">
        <f>10^(D6/D5)</f>
        <v>19346.706796050406</v>
      </c>
      <c r="E12" s="53" t="s">
        <v>83</v>
      </c>
      <c r="F12" s="22"/>
    </row>
    <row r="13" spans="1:9" x14ac:dyDescent="0.25">
      <c r="A13" s="28" t="s">
        <v>54</v>
      </c>
      <c r="B13" s="34">
        <f>B10/B12</f>
        <v>3.1773129388971212E-4</v>
      </c>
      <c r="C13" s="34">
        <f>C10/C12</f>
        <v>5.9451283166714005E-4</v>
      </c>
      <c r="D13" s="34">
        <f>D10/D12</f>
        <v>1.8033176575217367E-3</v>
      </c>
      <c r="E13" s="53" t="s">
        <v>38</v>
      </c>
      <c r="F13" s="22"/>
    </row>
    <row r="14" spans="1:9" x14ac:dyDescent="0.25">
      <c r="A14" s="28" t="s">
        <v>55</v>
      </c>
      <c r="B14" s="34">
        <f>B10/B11</f>
        <v>3.999999999999998E-4</v>
      </c>
      <c r="C14" s="34">
        <f>C10/C11</f>
        <v>9.5122964786070849E-4</v>
      </c>
      <c r="D14" s="34">
        <f>D10/D11</f>
        <v>2.8853359069393675E-3</v>
      </c>
      <c r="E14" s="53" t="s">
        <v>38</v>
      </c>
      <c r="F14" s="22"/>
    </row>
    <row r="15" spans="1:9" ht="15.75" thickBot="1" x14ac:dyDescent="0.3">
      <c r="A15" s="45"/>
      <c r="B15" s="45"/>
      <c r="C15" s="45"/>
      <c r="D15" s="45"/>
      <c r="E15" s="45"/>
      <c r="F15" s="45"/>
      <c r="G15" s="46"/>
      <c r="H15" s="47"/>
      <c r="I15" s="48"/>
    </row>
    <row r="16" spans="1:9" ht="37.5" customHeight="1" thickBot="1" x14ac:dyDescent="0.3">
      <c r="A16" s="52" t="s">
        <v>79</v>
      </c>
    </row>
    <row r="17" spans="1:9" x14ac:dyDescent="0.25">
      <c r="A17" s="49" t="s">
        <v>63</v>
      </c>
      <c r="B17" s="36">
        <f>20*LOG10(B10/B5)</f>
        <v>6.0205999132796197</v>
      </c>
      <c r="C17" s="36">
        <f>20*LOG10(C10/C5)</f>
        <v>-6.566146853417008</v>
      </c>
      <c r="D17" s="36">
        <f>20*LOG10(D10/D5)</f>
        <v>3.0720731972678679</v>
      </c>
      <c r="E17" s="38" t="s">
        <v>39</v>
      </c>
      <c r="F17" s="23"/>
    </row>
    <row r="18" spans="1:9" ht="15.75" thickBot="1" x14ac:dyDescent="0.3">
      <c r="A18" s="45"/>
      <c r="B18" s="45"/>
      <c r="C18" s="45"/>
      <c r="D18" s="45"/>
      <c r="E18" s="45"/>
      <c r="F18" s="45"/>
      <c r="G18" s="46"/>
      <c r="H18" s="47"/>
      <c r="I18" s="48"/>
    </row>
    <row r="19" spans="1:9" ht="37.5" customHeight="1" thickBot="1" x14ac:dyDescent="0.3">
      <c r="A19" s="52" t="s">
        <v>80</v>
      </c>
    </row>
    <row r="20" spans="1:9" x14ac:dyDescent="0.25">
      <c r="B20" s="27" t="s">
        <v>105</v>
      </c>
      <c r="C20" s="27" t="s">
        <v>85</v>
      </c>
      <c r="D20" s="27" t="s">
        <v>86</v>
      </c>
      <c r="E20" s="27" t="s">
        <v>108</v>
      </c>
      <c r="F20" s="27" t="s">
        <v>109</v>
      </c>
    </row>
    <row r="21" spans="1:9" x14ac:dyDescent="0.25">
      <c r="A21" s="28" t="s">
        <v>41</v>
      </c>
      <c r="B21" s="1">
        <f>'Speaker Specs'!C4</f>
        <v>90</v>
      </c>
      <c r="C21" s="1">
        <f>'Speaker Specs'!D4</f>
        <v>88</v>
      </c>
      <c r="D21" s="1">
        <f>'Speaker Specs'!E4</f>
        <v>90</v>
      </c>
      <c r="E21" s="1">
        <f>'Speaker Specs'!B4</f>
        <v>94</v>
      </c>
      <c r="F21" s="1">
        <f>'Speaker Specs'!B4</f>
        <v>94</v>
      </c>
      <c r="G21" s="55" t="s">
        <v>42</v>
      </c>
      <c r="H21" s="56"/>
      <c r="I21" s="26"/>
    </row>
    <row r="22" spans="1:9" x14ac:dyDescent="0.25">
      <c r="A22" s="28" t="s">
        <v>57</v>
      </c>
      <c r="B22" s="1">
        <f>'Speaker Specs'!C6</f>
        <v>6.8</v>
      </c>
      <c r="C22" s="1">
        <f>'Speaker Specs'!D6</f>
        <v>6.33</v>
      </c>
      <c r="D22" s="1">
        <f>'Speaker Specs'!E6</f>
        <v>6.9</v>
      </c>
      <c r="E22" s="1">
        <f>'Speaker Specs'!B6</f>
        <v>5.6</v>
      </c>
      <c r="F22" s="1">
        <f>'Speaker Specs'!B6</f>
        <v>5.6</v>
      </c>
      <c r="G22" s="55" t="s">
        <v>44</v>
      </c>
      <c r="H22" s="14"/>
      <c r="I22" s="26"/>
    </row>
    <row r="23" spans="1:9" x14ac:dyDescent="0.25">
      <c r="A23" s="28" t="s">
        <v>58</v>
      </c>
      <c r="B23" s="31">
        <f>SQRT(B22)</f>
        <v>2.6076809620810595</v>
      </c>
      <c r="C23" s="31">
        <f t="shared" ref="C23:F23" si="0">SQRT(C22)</f>
        <v>2.5159491250818249</v>
      </c>
      <c r="D23" s="31">
        <f t="shared" si="0"/>
        <v>2.6267851073127395</v>
      </c>
      <c r="E23" s="31">
        <f t="shared" si="0"/>
        <v>2.3664319132398464</v>
      </c>
      <c r="F23" s="31">
        <f t="shared" si="0"/>
        <v>2.3664319132398464</v>
      </c>
      <c r="G23" s="55" t="s">
        <v>38</v>
      </c>
      <c r="H23" s="14"/>
      <c r="I23" s="26"/>
    </row>
    <row r="24" spans="1:9" x14ac:dyDescent="0.25">
      <c r="A24" s="28" t="s">
        <v>43</v>
      </c>
      <c r="B24" s="37">
        <f>B21-10*LOG10(B23)</f>
        <v>85.837455436468815</v>
      </c>
      <c r="C24" s="37">
        <f t="shared" ref="C24:F24" si="1">C21-10*LOG10(C23)</f>
        <v>83.992981449913231</v>
      </c>
      <c r="D24" s="37">
        <f t="shared" si="1"/>
        <v>85.805754546313722</v>
      </c>
      <c r="E24" s="37">
        <f t="shared" si="1"/>
        <v>90.259059864969004</v>
      </c>
      <c r="F24" s="37">
        <f t="shared" si="1"/>
        <v>90.259059864969004</v>
      </c>
      <c r="G24" s="55" t="s">
        <v>45</v>
      </c>
      <c r="H24" s="14"/>
      <c r="I24" s="26"/>
    </row>
    <row r="25" spans="1:9" ht="15.75" thickBot="1" x14ac:dyDescent="0.3">
      <c r="A25" s="45"/>
      <c r="B25" s="45"/>
      <c r="C25" s="45"/>
      <c r="D25" s="45"/>
      <c r="E25" s="45"/>
      <c r="F25" s="45"/>
      <c r="G25" s="57"/>
      <c r="H25" s="58"/>
      <c r="I25" s="59"/>
    </row>
    <row r="26" spans="1:9" ht="37.5" customHeight="1" thickBot="1" x14ac:dyDescent="0.3">
      <c r="A26" s="52" t="s">
        <v>47</v>
      </c>
      <c r="G26" s="60"/>
      <c r="H26" s="14"/>
      <c r="I26" s="26"/>
    </row>
    <row r="27" spans="1:9" x14ac:dyDescent="0.25">
      <c r="A27" s="54" t="s">
        <v>133</v>
      </c>
      <c r="B27" s="37">
        <f>20*LOG10($B$13)</f>
        <v>-69.958800173440764</v>
      </c>
      <c r="C27" s="37">
        <f>20*LOG10($B$13)</f>
        <v>-69.958800173440764</v>
      </c>
      <c r="D27" s="37">
        <f>20*LOG10($B$13)</f>
        <v>-69.958800173440764</v>
      </c>
      <c r="E27" s="37">
        <f>20*LOG10($C$13)</f>
        <v>-64.516775346991835</v>
      </c>
      <c r="F27" s="37">
        <f>20*LOG10($D$13)</f>
        <v>-54.878555296306942</v>
      </c>
      <c r="G27" s="55" t="s">
        <v>39</v>
      </c>
      <c r="H27" s="61"/>
      <c r="I27" s="62"/>
    </row>
    <row r="28" spans="1:9" x14ac:dyDescent="0.25">
      <c r="A28" s="28" t="s">
        <v>56</v>
      </c>
      <c r="B28" s="37">
        <f>B24+B27</f>
        <v>15.878655263028051</v>
      </c>
      <c r="C28" s="37">
        <f t="shared" ref="C28:E28" si="2">C24+C27</f>
        <v>14.034181276472466</v>
      </c>
      <c r="D28" s="37">
        <f t="shared" si="2"/>
        <v>15.846954372872958</v>
      </c>
      <c r="E28" s="37">
        <f t="shared" si="2"/>
        <v>25.742284517977168</v>
      </c>
      <c r="F28" s="37">
        <f>F24+F27</f>
        <v>35.380504568662062</v>
      </c>
      <c r="G28" s="55" t="s">
        <v>84</v>
      </c>
      <c r="H28" s="27">
        <v>1</v>
      </c>
      <c r="I28" s="63" t="s">
        <v>46</v>
      </c>
    </row>
    <row r="29" spans="1:9" x14ac:dyDescent="0.25">
      <c r="A29" s="1"/>
      <c r="B29" s="39">
        <f>B24+B27-($H$29*3)</f>
        <v>6.8786552630280511</v>
      </c>
      <c r="C29" s="39">
        <f>C24+C27-($H$29*3)</f>
        <v>5.0341812764724665</v>
      </c>
      <c r="D29" s="39">
        <f>D24+D27-($H$29*3)</f>
        <v>6.8469543728729576</v>
      </c>
      <c r="E29" s="39">
        <f>E24+E27-($H$29*3)</f>
        <v>16.742284517977168</v>
      </c>
      <c r="F29" s="39">
        <f>F24+F27-($H$29*3)</f>
        <v>26.380504568662062</v>
      </c>
      <c r="G29" s="64" t="s">
        <v>84</v>
      </c>
      <c r="H29" s="65">
        <v>3</v>
      </c>
      <c r="I29" s="66" t="s">
        <v>46</v>
      </c>
    </row>
    <row r="30" spans="1:9" x14ac:dyDescent="0.25">
      <c r="A30" s="43"/>
      <c r="B30" s="44"/>
      <c r="C30" s="44"/>
      <c r="D30" s="44"/>
      <c r="E30" s="44"/>
      <c r="F30" s="44"/>
      <c r="G30" s="67"/>
      <c r="H30" s="68"/>
      <c r="I30" s="69"/>
    </row>
    <row r="31" spans="1:9" x14ac:dyDescent="0.25">
      <c r="A31" s="28" t="s">
        <v>134</v>
      </c>
      <c r="B31" s="39">
        <f>20*LOG10($B$14)</f>
        <v>-67.958800173440764</v>
      </c>
      <c r="C31" s="39">
        <f>20*LOG10($B$14)</f>
        <v>-67.958800173440764</v>
      </c>
      <c r="D31" s="39">
        <f>20*LOG10($B$14)</f>
        <v>-67.958800173440764</v>
      </c>
      <c r="E31" s="39">
        <f>20*LOG10($C$14)</f>
        <v>-60.43429244235319</v>
      </c>
      <c r="F31" s="39">
        <f>20*LOG10($D$14)</f>
        <v>-50.796072391668318</v>
      </c>
      <c r="G31" s="64" t="s">
        <v>39</v>
      </c>
      <c r="H31" s="70"/>
      <c r="I31" s="71"/>
    </row>
    <row r="32" spans="1:9" x14ac:dyDescent="0.25">
      <c r="A32" s="28" t="s">
        <v>56</v>
      </c>
      <c r="B32" s="39">
        <f>B24+B31</f>
        <v>17.878655263028051</v>
      </c>
      <c r="C32" s="39">
        <f t="shared" ref="C32:F32" si="3">C24+C31</f>
        <v>16.034181276472466</v>
      </c>
      <c r="D32" s="39">
        <f t="shared" si="3"/>
        <v>17.846954372872958</v>
      </c>
      <c r="E32" s="39">
        <f t="shared" si="3"/>
        <v>29.824767422615814</v>
      </c>
      <c r="F32" s="39">
        <f t="shared" si="3"/>
        <v>39.462987473300686</v>
      </c>
      <c r="G32" s="72" t="s">
        <v>84</v>
      </c>
      <c r="H32" s="73">
        <v>1</v>
      </c>
      <c r="I32" s="74" t="s">
        <v>46</v>
      </c>
    </row>
    <row r="33" spans="1:9" x14ac:dyDescent="0.25">
      <c r="A33" s="1"/>
      <c r="B33" s="39">
        <f>B25+B32-(3*$H$33)</f>
        <v>8.8786552630280511</v>
      </c>
      <c r="C33" s="39">
        <f>C25+C32-(3*$H$33)</f>
        <v>7.0341812764724665</v>
      </c>
      <c r="D33" s="39">
        <f>D25+D32-(3*$H$33)</f>
        <v>8.8469543728729576</v>
      </c>
      <c r="E33" s="39">
        <f>E25+E32-(3*$H$33)</f>
        <v>20.824767422615814</v>
      </c>
      <c r="F33" s="39">
        <f>F25+F32-(3*$H$33)</f>
        <v>30.462987473300686</v>
      </c>
      <c r="G33" s="64" t="s">
        <v>84</v>
      </c>
      <c r="H33" s="75">
        <v>3</v>
      </c>
      <c r="I33" s="76" t="s">
        <v>46</v>
      </c>
    </row>
    <row r="34" spans="1:9" x14ac:dyDescent="0.25">
      <c r="A34" s="43"/>
      <c r="B34" s="43"/>
      <c r="C34" s="43"/>
      <c r="D34" s="43"/>
      <c r="E34" s="43"/>
      <c r="F34" s="43"/>
      <c r="G34" s="77"/>
      <c r="H34" s="78"/>
      <c r="I34" s="79"/>
    </row>
    <row r="35" spans="1:9" x14ac:dyDescent="0.25">
      <c r="A35" s="35" t="s">
        <v>132</v>
      </c>
      <c r="B35" s="36">
        <f>MAX(B29,B33)</f>
        <v>8.8786552630280511</v>
      </c>
      <c r="C35" s="36">
        <f t="shared" ref="C35:F35" si="4">MAX(C29,C33)</f>
        <v>7.0341812764724665</v>
      </c>
      <c r="D35" s="36">
        <f t="shared" si="4"/>
        <v>8.8469543728729576</v>
      </c>
      <c r="E35" s="36">
        <f t="shared" si="4"/>
        <v>20.824767422615814</v>
      </c>
      <c r="F35" s="36">
        <f t="shared" si="4"/>
        <v>30.462987473300686</v>
      </c>
      <c r="G35" s="40" t="s">
        <v>84</v>
      </c>
      <c r="H35" s="41">
        <v>3</v>
      </c>
      <c r="I35" s="42" t="s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18" sqref="B18"/>
    </sheetView>
  </sheetViews>
  <sheetFormatPr defaultRowHeight="15" x14ac:dyDescent="0.25"/>
  <cols>
    <col min="1" max="1" width="18.5703125" customWidth="1"/>
    <col min="2" max="2" width="14.28515625" customWidth="1"/>
    <col min="3" max="3" width="14.28515625" style="20" customWidth="1"/>
    <col min="4" max="5" width="14.28515625" customWidth="1"/>
  </cols>
  <sheetData>
    <row r="1" spans="1:6" x14ac:dyDescent="0.25">
      <c r="A1" s="1"/>
      <c r="B1" s="27" t="s">
        <v>89</v>
      </c>
      <c r="C1" s="27" t="s">
        <v>90</v>
      </c>
      <c r="D1" s="27" t="s">
        <v>92</v>
      </c>
      <c r="E1" s="27" t="s">
        <v>91</v>
      </c>
      <c r="F1" s="1"/>
    </row>
    <row r="2" spans="1:6" x14ac:dyDescent="0.25">
      <c r="A2" s="28" t="s">
        <v>103</v>
      </c>
      <c r="B2" s="2" t="s">
        <v>94</v>
      </c>
      <c r="C2" s="2" t="s">
        <v>95</v>
      </c>
      <c r="D2" s="2" t="s">
        <v>96</v>
      </c>
      <c r="E2" s="2" t="s">
        <v>95</v>
      </c>
      <c r="F2" s="1"/>
    </row>
    <row r="3" spans="1:6" x14ac:dyDescent="0.25">
      <c r="A3" s="28" t="s">
        <v>93</v>
      </c>
      <c r="B3" s="2" t="s">
        <v>97</v>
      </c>
      <c r="C3" s="2" t="s">
        <v>98</v>
      </c>
      <c r="D3" s="2" t="s">
        <v>100</v>
      </c>
      <c r="E3" s="2" t="s">
        <v>99</v>
      </c>
      <c r="F3" s="1"/>
    </row>
    <row r="4" spans="1:6" x14ac:dyDescent="0.25">
      <c r="A4" s="28" t="s">
        <v>41</v>
      </c>
      <c r="B4" s="2">
        <v>94</v>
      </c>
      <c r="C4" s="2">
        <v>90</v>
      </c>
      <c r="D4" s="2">
        <v>88</v>
      </c>
      <c r="E4" s="2">
        <v>90</v>
      </c>
      <c r="F4" s="28" t="s">
        <v>42</v>
      </c>
    </row>
    <row r="5" spans="1:6" x14ac:dyDescent="0.25">
      <c r="A5" s="28" t="s">
        <v>102</v>
      </c>
      <c r="B5" s="2">
        <v>8</v>
      </c>
      <c r="C5" s="2">
        <v>8</v>
      </c>
      <c r="D5" s="2">
        <v>8</v>
      </c>
      <c r="E5" s="2">
        <v>8</v>
      </c>
      <c r="F5" s="28" t="s">
        <v>40</v>
      </c>
    </row>
    <row r="6" spans="1:6" x14ac:dyDescent="0.25">
      <c r="A6" s="28" t="s">
        <v>101</v>
      </c>
      <c r="B6" s="2">
        <v>5.6</v>
      </c>
      <c r="C6" s="2">
        <v>6.8</v>
      </c>
      <c r="D6" s="2">
        <v>6.33</v>
      </c>
      <c r="E6" s="2">
        <v>6.9</v>
      </c>
      <c r="F6" s="28" t="s">
        <v>104</v>
      </c>
    </row>
    <row r="7" spans="1:6" x14ac:dyDescent="0.25">
      <c r="A7" s="28" t="s">
        <v>110</v>
      </c>
      <c r="B7" s="2">
        <v>125</v>
      </c>
      <c r="C7" s="29">
        <v>90</v>
      </c>
      <c r="D7" s="2">
        <v>60</v>
      </c>
      <c r="E7" s="2">
        <v>100</v>
      </c>
      <c r="F7" s="28" t="s">
        <v>88</v>
      </c>
    </row>
    <row r="8" spans="1:6" x14ac:dyDescent="0.25">
      <c r="A8" s="28" t="s">
        <v>111</v>
      </c>
      <c r="B8" s="2">
        <v>12.1</v>
      </c>
      <c r="C8" s="29">
        <v>6.4</v>
      </c>
      <c r="D8" s="2">
        <v>9.68</v>
      </c>
      <c r="E8" s="2" t="s">
        <v>127</v>
      </c>
      <c r="F8" s="28" t="s">
        <v>126</v>
      </c>
    </row>
    <row r="9" spans="1:6" x14ac:dyDescent="0.25">
      <c r="A9" s="28" t="s">
        <v>112</v>
      </c>
      <c r="B9" s="2">
        <v>74</v>
      </c>
      <c r="C9" s="29">
        <v>27</v>
      </c>
      <c r="D9" s="2">
        <v>20</v>
      </c>
      <c r="E9" s="2">
        <v>0.1</v>
      </c>
      <c r="F9" s="28" t="s">
        <v>113</v>
      </c>
    </row>
    <row r="10" spans="1:6" x14ac:dyDescent="0.25">
      <c r="A10" s="28" t="s">
        <v>114</v>
      </c>
      <c r="B10" s="2">
        <v>31</v>
      </c>
      <c r="C10" s="29">
        <v>45</v>
      </c>
      <c r="D10" s="2">
        <v>39</v>
      </c>
      <c r="E10" s="2">
        <v>1700</v>
      </c>
      <c r="F10" s="28" t="s">
        <v>117</v>
      </c>
    </row>
    <row r="11" spans="1:6" x14ac:dyDescent="0.25">
      <c r="A11" s="28" t="s">
        <v>115</v>
      </c>
      <c r="B11" s="2">
        <v>0.52</v>
      </c>
      <c r="C11" s="29">
        <v>0.78</v>
      </c>
      <c r="D11" s="2">
        <v>0.3</v>
      </c>
      <c r="E11" s="2" t="s">
        <v>127</v>
      </c>
      <c r="F11" s="28" t="s">
        <v>83</v>
      </c>
    </row>
    <row r="12" spans="1:6" x14ac:dyDescent="0.25">
      <c r="A12" s="28" t="s">
        <v>116</v>
      </c>
      <c r="B12" s="2">
        <v>142</v>
      </c>
      <c r="C12" s="29">
        <v>134</v>
      </c>
      <c r="D12" s="2">
        <v>17.600000000000001</v>
      </c>
      <c r="E12" s="2" t="s">
        <v>127</v>
      </c>
      <c r="F12" s="28" t="s">
        <v>118</v>
      </c>
    </row>
    <row r="13" spans="1:6" x14ac:dyDescent="0.25">
      <c r="A13" s="28" t="s">
        <v>119</v>
      </c>
      <c r="B13" s="2">
        <v>0.34499999999999997</v>
      </c>
      <c r="C13" s="29"/>
      <c r="D13" s="2">
        <v>0.78</v>
      </c>
      <c r="E13" s="2" t="s">
        <v>127</v>
      </c>
      <c r="F13" s="28" t="s">
        <v>120</v>
      </c>
    </row>
    <row r="14" spans="1:6" x14ac:dyDescent="0.25">
      <c r="A14" s="28" t="s">
        <v>121</v>
      </c>
      <c r="B14" s="2">
        <v>540</v>
      </c>
      <c r="C14" s="29">
        <v>360</v>
      </c>
      <c r="D14" s="2">
        <v>127</v>
      </c>
      <c r="E14" s="2">
        <v>5</v>
      </c>
      <c r="F14" s="28" t="s">
        <v>122</v>
      </c>
    </row>
    <row r="15" spans="1:6" x14ac:dyDescent="0.25">
      <c r="A15" s="28" t="s">
        <v>123</v>
      </c>
      <c r="B15" s="2">
        <v>8</v>
      </c>
      <c r="C15" s="29">
        <v>6</v>
      </c>
      <c r="D15" s="2">
        <v>4</v>
      </c>
      <c r="E15" s="2" t="s">
        <v>127</v>
      </c>
      <c r="F15" s="28" t="s">
        <v>125</v>
      </c>
    </row>
    <row r="16" spans="1:6" x14ac:dyDescent="0.25">
      <c r="A16" s="28" t="s">
        <v>124</v>
      </c>
      <c r="B16" s="2">
        <v>50</v>
      </c>
      <c r="C16" s="29">
        <v>35</v>
      </c>
      <c r="D16" s="2">
        <v>37</v>
      </c>
      <c r="E16" s="2">
        <v>25</v>
      </c>
      <c r="F16" s="28" t="s">
        <v>125</v>
      </c>
    </row>
    <row r="17" spans="2:6" x14ac:dyDescent="0.25">
      <c r="B17" s="3"/>
      <c r="C17" s="3"/>
      <c r="D17" s="3"/>
      <c r="E17" s="3"/>
      <c r="F17" s="13"/>
    </row>
    <row r="18" spans="2:6" x14ac:dyDescent="0.25">
      <c r="B18" s="3"/>
      <c r="C18" s="3"/>
      <c r="D18" s="3"/>
      <c r="E18" s="3"/>
    </row>
    <row r="19" spans="2:6" x14ac:dyDescent="0.25">
      <c r="B19" s="3"/>
      <c r="C19" s="3"/>
      <c r="D19" s="3"/>
      <c r="E19" s="3"/>
    </row>
    <row r="20" spans="2:6" x14ac:dyDescent="0.25">
      <c r="B20" s="3"/>
      <c r="C20" s="3"/>
      <c r="D20" s="3"/>
      <c r="E20" s="3"/>
    </row>
    <row r="21" spans="2:6" x14ac:dyDescent="0.25">
      <c r="B21" s="3"/>
    </row>
    <row r="22" spans="2:6" x14ac:dyDescent="0.25">
      <c r="B22" s="3"/>
    </row>
    <row r="23" spans="2:6" x14ac:dyDescent="0.25">
      <c r="B23" s="3"/>
    </row>
    <row r="24" spans="2:6" x14ac:dyDescent="0.25">
      <c r="B24" s="3"/>
    </row>
    <row r="25" spans="2:6" x14ac:dyDescent="0.25">
      <c r="B25" s="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10" sqref="E10"/>
    </sheetView>
  </sheetViews>
  <sheetFormatPr defaultRowHeight="15" x14ac:dyDescent="0.25"/>
  <cols>
    <col min="2" max="2" width="24" customWidth="1"/>
    <col min="5" max="5" width="21.5703125" customWidth="1"/>
    <col min="8" max="8" width="21.5703125" customWidth="1"/>
  </cols>
  <sheetData>
    <row r="1" spans="1:8" x14ac:dyDescent="0.25">
      <c r="A1" s="13" t="s">
        <v>155</v>
      </c>
      <c r="D1" s="13" t="s">
        <v>149</v>
      </c>
      <c r="E1" s="13"/>
      <c r="F1" s="13"/>
      <c r="G1" s="13" t="s">
        <v>148</v>
      </c>
      <c r="H1" s="13"/>
    </row>
    <row r="2" spans="1:8" x14ac:dyDescent="0.25">
      <c r="A2" s="27" t="s">
        <v>1</v>
      </c>
      <c r="B2" s="27" t="s">
        <v>0</v>
      </c>
      <c r="D2" s="27" t="s">
        <v>1</v>
      </c>
      <c r="E2" s="27" t="s">
        <v>0</v>
      </c>
      <c r="G2" s="27" t="s">
        <v>130</v>
      </c>
      <c r="H2" s="27" t="s">
        <v>0</v>
      </c>
    </row>
    <row r="3" spans="1:8" x14ac:dyDescent="0.25">
      <c r="A3" s="27">
        <v>0</v>
      </c>
      <c r="B3" s="2" t="s">
        <v>156</v>
      </c>
      <c r="D3" s="27">
        <v>0</v>
      </c>
      <c r="E3" s="2" t="s">
        <v>151</v>
      </c>
      <c r="G3" s="27">
        <v>0</v>
      </c>
      <c r="H3" s="2" t="s">
        <v>131</v>
      </c>
    </row>
    <row r="4" spans="1:8" x14ac:dyDescent="0.25">
      <c r="A4" s="27">
        <v>1</v>
      </c>
      <c r="B4" s="2" t="s">
        <v>157</v>
      </c>
      <c r="D4" s="27">
        <v>1</v>
      </c>
      <c r="E4" s="2" t="s">
        <v>152</v>
      </c>
      <c r="G4" s="27">
        <v>1</v>
      </c>
      <c r="H4" s="2" t="s">
        <v>141</v>
      </c>
    </row>
    <row r="5" spans="1:8" x14ac:dyDescent="0.25">
      <c r="A5" s="27">
        <v>2</v>
      </c>
      <c r="B5" s="2" t="s">
        <v>151</v>
      </c>
      <c r="D5" s="27">
        <v>2</v>
      </c>
      <c r="E5" s="2" t="s">
        <v>153</v>
      </c>
      <c r="G5" s="27">
        <v>2</v>
      </c>
      <c r="H5" s="2" t="s">
        <v>142</v>
      </c>
    </row>
    <row r="6" spans="1:8" x14ac:dyDescent="0.25">
      <c r="A6" s="27">
        <v>3</v>
      </c>
      <c r="B6" s="2" t="s">
        <v>152</v>
      </c>
      <c r="D6" s="27">
        <v>3</v>
      </c>
      <c r="E6" s="2" t="s">
        <v>154</v>
      </c>
    </row>
    <row r="7" spans="1:8" x14ac:dyDescent="0.25">
      <c r="A7" s="27">
        <v>4</v>
      </c>
      <c r="B7" s="2" t="s">
        <v>153</v>
      </c>
    </row>
    <row r="8" spans="1:8" x14ac:dyDescent="0.25">
      <c r="A8" s="27">
        <v>5</v>
      </c>
      <c r="B8" s="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F10" sqref="F10"/>
    </sheetView>
  </sheetViews>
  <sheetFormatPr defaultRowHeight="15" x14ac:dyDescent="0.25"/>
  <cols>
    <col min="2" max="2" width="14.28515625" customWidth="1"/>
    <col min="5" max="5" width="16.42578125" customWidth="1"/>
  </cols>
  <sheetData>
    <row r="1" spans="1:5" x14ac:dyDescent="0.25">
      <c r="A1" s="13" t="s">
        <v>146</v>
      </c>
      <c r="B1" s="13"/>
      <c r="C1" s="13"/>
      <c r="D1" s="13" t="s">
        <v>147</v>
      </c>
    </row>
    <row r="2" spans="1:5" x14ac:dyDescent="0.25">
      <c r="A2" s="27" t="s">
        <v>138</v>
      </c>
      <c r="B2" s="27" t="s">
        <v>139</v>
      </c>
      <c r="C2" s="13"/>
      <c r="D2" s="28" t="s">
        <v>138</v>
      </c>
      <c r="E2" s="81" t="s">
        <v>139</v>
      </c>
    </row>
    <row r="3" spans="1:5" x14ac:dyDescent="0.25">
      <c r="A3" s="81">
        <v>0</v>
      </c>
      <c r="B3" s="29" t="s">
        <v>140</v>
      </c>
      <c r="D3" s="27">
        <v>0</v>
      </c>
      <c r="E3" s="2" t="s">
        <v>144</v>
      </c>
    </row>
    <row r="4" spans="1:5" x14ac:dyDescent="0.25">
      <c r="A4" s="81">
        <v>1</v>
      </c>
      <c r="B4" s="29" t="s">
        <v>135</v>
      </c>
      <c r="D4" s="27">
        <v>1</v>
      </c>
      <c r="E4" s="2" t="s">
        <v>143</v>
      </c>
    </row>
    <row r="5" spans="1:5" x14ac:dyDescent="0.25">
      <c r="A5" s="81">
        <v>2</v>
      </c>
      <c r="B5" s="29">
        <v>5.0999999999999996</v>
      </c>
      <c r="D5" s="27">
        <v>2</v>
      </c>
      <c r="E5" s="2" t="s">
        <v>75</v>
      </c>
    </row>
    <row r="6" spans="1:5" x14ac:dyDescent="0.25">
      <c r="D6" s="27">
        <v>3</v>
      </c>
      <c r="E6" s="2" t="s">
        <v>145</v>
      </c>
    </row>
    <row r="7" spans="1:5" x14ac:dyDescent="0.25">
      <c r="D7" s="27">
        <v>4</v>
      </c>
      <c r="E7" s="2" t="s">
        <v>150</v>
      </c>
    </row>
    <row r="8" spans="1:5" x14ac:dyDescent="0.25">
      <c r="D8" s="27">
        <v>5</v>
      </c>
      <c r="E8" s="2" t="s">
        <v>76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schematic</vt:lpstr>
      <vt:lpstr>headroom-noise floor</vt:lpstr>
      <vt:lpstr>Speaker Specs</vt:lpstr>
      <vt:lpstr>Switches-Selectors</vt:lpstr>
      <vt:lpstr>LEDs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2017-07-13T07:23:33Z</dcterms:modified>
</cp:coreProperties>
</file>